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<sst xmlns="http://schemas.openxmlformats.org/spreadsheetml/2006/main" count="51" uniqueCount="50">
  <si>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</si>
  <si>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</si>
  <si>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</si>
  <si>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</si>
  <si>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</si>
  <si>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</si>
  <si>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</si>
  <si>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</si>
  <si>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</si>
  <si>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</si>
  <si>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</si>
  <si>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</si>
  <si>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</si>
  <si>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</si>
  <si>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</si>
  <si>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</si>
  <si>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</si>
  <si>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</si>
  <si>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</si>
  <si>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</si>
  <si>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</si>
  <si>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</si>
  <si>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</si>
  <si>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</si>
  <si>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</si>
  <si>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</si>
  <si>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</si>
  <si>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</si>
  <si>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Ov-i</t>
  </si>
  <si>
    <t>Ov-h</t>
  </si>
  <si>
    <t>Dn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</si>
  <si>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</si>
  <si>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</si>
  <si>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</si>
  <si>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</si>
  <si>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</si>
  <si>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</si>
  <si>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</si>
  <si>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</si>
  <si>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</si>
  <si>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</si>
  <si>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</si>
  <si>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</si>
  <si>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</si>
  <si>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</si>
  <si>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CASELOAD INDEX (the number of judges needed to cover the core caseload)</t>
  </si>
  <si>
    <t>Rogatica</t>
  </si>
  <si>
    <t>Ps</t>
  </si>
  <si>
    <t>ADJUSTED CASELOAD INDEX</t>
  </si>
  <si>
    <t>Less commercial cases to be handled by the new Commercial Division in the Sokolac Basic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</si>
</sst>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6"/>
  <sheetViews>
    <sheetView tabSelected="1" workbookViewId="0" topLeftCell="A32">
      <selection activeCell="A29" sqref="A29:IV3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34</v>
      </c>
      <c r="G5" s="6" t="s">
        <v>35</v>
      </c>
      <c r="H5" s="6" t="s">
        <v>40</v>
      </c>
      <c r="I5" s="6" t="s">
        <v>39</v>
      </c>
      <c r="J5" s="6" t="s">
        <v>42</v>
      </c>
      <c r="K5" s="5"/>
      <c r="L5" s="7" t="s">
        <v>43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36</v>
      </c>
      <c r="H6" s="9" t="s">
        <v>38</v>
      </c>
      <c r="I6" s="9" t="s">
        <v>38</v>
      </c>
      <c r="J6" s="9" t="s">
        <v>33</v>
      </c>
      <c r="K6" s="9" t="s">
        <v>32</v>
      </c>
      <c r="L6" s="10" t="s">
        <v>41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13</v>
      </c>
      <c r="C8" s="12">
        <v>40</v>
      </c>
      <c r="D8" s="12">
        <v>46</v>
      </c>
      <c r="E8" s="12">
        <v>86</v>
      </c>
      <c r="F8" s="12">
        <v>44</v>
      </c>
      <c r="G8" s="12">
        <f>PRODUCT(F8,2)</f>
        <v>88</v>
      </c>
      <c r="H8" s="12">
        <f aca="true" t="shared" si="0" ref="H8:H20">AVERAGE(B8,C8,D8,E8,G8)</f>
        <v>54.6</v>
      </c>
      <c r="I8" s="12">
        <f aca="true" t="shared" si="1" ref="I8:I20">AVERAGE(E8,G8)</f>
        <v>87</v>
      </c>
      <c r="J8" s="12">
        <v>220</v>
      </c>
      <c r="K8" s="12">
        <f>POWER(J8,-1)</f>
        <v>0.004545454545454545</v>
      </c>
      <c r="L8" s="13">
        <f>PRODUCT(I8,K8)</f>
        <v>0.39545454545454545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13</v>
      </c>
      <c r="C9" s="12">
        <v>14</v>
      </c>
      <c r="D9" s="12">
        <v>27</v>
      </c>
      <c r="E9" s="12">
        <v>29</v>
      </c>
      <c r="F9" s="12">
        <v>8</v>
      </c>
      <c r="G9" s="12">
        <f aca="true" t="shared" si="2" ref="G9:G38">PRODUCT(F9,2)</f>
        <v>16</v>
      </c>
      <c r="H9" s="12">
        <f t="shared" si="0"/>
        <v>19.8</v>
      </c>
      <c r="I9" s="12">
        <f t="shared" si="1"/>
        <v>22.5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3</v>
      </c>
      <c r="C10" s="12">
        <v>3</v>
      </c>
      <c r="D10" s="12"/>
      <c r="E10" s="12">
        <v>4</v>
      </c>
      <c r="F10" s="12">
        <v>6</v>
      </c>
      <c r="G10" s="12">
        <v>2</v>
      </c>
      <c r="H10" s="12">
        <f t="shared" si="0"/>
        <v>3</v>
      </c>
      <c r="I10" s="12">
        <f t="shared" si="1"/>
        <v>3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0.013636363636363636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</v>
      </c>
      <c r="C11" s="12"/>
      <c r="D11" s="12">
        <v>3</v>
      </c>
      <c r="E11" s="12">
        <v>7</v>
      </c>
      <c r="F11" s="12">
        <v>4</v>
      </c>
      <c r="G11" s="12">
        <f t="shared" si="2"/>
        <v>8</v>
      </c>
      <c r="H11" s="12">
        <f t="shared" si="0"/>
        <v>5.25</v>
      </c>
      <c r="I11" s="12">
        <f t="shared" si="1"/>
        <v>7.5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154</v>
      </c>
      <c r="C12" s="12">
        <v>117</v>
      </c>
      <c r="D12" s="12">
        <v>265</v>
      </c>
      <c r="E12" s="12">
        <v>168</v>
      </c>
      <c r="F12" s="12">
        <v>138</v>
      </c>
      <c r="G12" s="12">
        <f t="shared" si="2"/>
        <v>276</v>
      </c>
      <c r="H12" s="12">
        <f t="shared" si="0"/>
        <v>196</v>
      </c>
      <c r="I12" s="12">
        <f t="shared" si="1"/>
        <v>222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60</v>
      </c>
      <c r="C13" s="12">
        <v>30</v>
      </c>
      <c r="D13" s="12">
        <v>39</v>
      </c>
      <c r="E13" s="12">
        <v>31</v>
      </c>
      <c r="F13" s="12">
        <v>20</v>
      </c>
      <c r="G13" s="12">
        <f t="shared" si="2"/>
        <v>40</v>
      </c>
      <c r="H13" s="12">
        <f t="shared" si="0"/>
        <v>40</v>
      </c>
      <c r="I13" s="12">
        <f t="shared" si="1"/>
        <v>35.5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41</v>
      </c>
      <c r="C14" s="12">
        <v>154</v>
      </c>
      <c r="D14" s="12">
        <v>247</v>
      </c>
      <c r="E14" s="12">
        <v>196</v>
      </c>
      <c r="F14" s="12">
        <v>133</v>
      </c>
      <c r="G14" s="12">
        <f t="shared" si="2"/>
        <v>266</v>
      </c>
      <c r="H14" s="12">
        <f t="shared" si="0"/>
        <v>180.8</v>
      </c>
      <c r="I14" s="12">
        <f t="shared" si="1"/>
        <v>231</v>
      </c>
      <c r="J14" s="12">
        <v>300</v>
      </c>
      <c r="K14" s="12">
        <f t="shared" si="3"/>
        <v>0.0033333333333333335</v>
      </c>
      <c r="L14" s="13">
        <f t="shared" si="4"/>
        <v>0.77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12</v>
      </c>
      <c r="C15" s="12">
        <v>17</v>
      </c>
      <c r="D15" s="12">
        <v>16</v>
      </c>
      <c r="E15" s="12">
        <v>19</v>
      </c>
      <c r="F15" s="12">
        <v>21</v>
      </c>
      <c r="G15" s="12">
        <f t="shared" si="2"/>
        <v>42</v>
      </c>
      <c r="H15" s="12">
        <f t="shared" si="0"/>
        <v>21.2</v>
      </c>
      <c r="I15" s="12">
        <f t="shared" si="1"/>
        <v>30.5</v>
      </c>
      <c r="J15" s="12">
        <v>300</v>
      </c>
      <c r="K15" s="12">
        <f t="shared" si="3"/>
        <v>0.0033333333333333335</v>
      </c>
      <c r="L15" s="13">
        <f t="shared" si="4"/>
        <v>0.10166666666666667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>
        <v>0</v>
      </c>
      <c r="G16" s="12">
        <f t="shared" si="2"/>
        <v>0</v>
      </c>
      <c r="H16" s="12">
        <f t="shared" si="0"/>
        <v>0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61</v>
      </c>
      <c r="C18" s="12">
        <v>115</v>
      </c>
      <c r="D18" s="12">
        <v>165</v>
      </c>
      <c r="E18" s="12">
        <v>206</v>
      </c>
      <c r="F18" s="12">
        <v>59</v>
      </c>
      <c r="G18" s="12">
        <f t="shared" si="2"/>
        <v>118</v>
      </c>
      <c r="H18" s="12">
        <f t="shared" si="0"/>
        <v>133</v>
      </c>
      <c r="I18" s="12">
        <f t="shared" si="1"/>
        <v>162</v>
      </c>
      <c r="J18" s="14">
        <v>750</v>
      </c>
      <c r="K18" s="12">
        <f t="shared" si="3"/>
        <v>0.0013333333333333333</v>
      </c>
      <c r="L18" s="13">
        <f t="shared" si="4"/>
        <v>0.216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50</v>
      </c>
      <c r="C19" s="12">
        <v>60</v>
      </c>
      <c r="D19" s="12">
        <v>9</v>
      </c>
      <c r="E19" s="12">
        <v>29</v>
      </c>
      <c r="F19" s="12">
        <v>37</v>
      </c>
      <c r="G19" s="12">
        <f t="shared" si="2"/>
        <v>74</v>
      </c>
      <c r="H19" s="12">
        <f t="shared" si="0"/>
        <v>44.4</v>
      </c>
      <c r="I19" s="12">
        <f t="shared" si="1"/>
        <v>51.5</v>
      </c>
      <c r="J19" s="14">
        <v>300</v>
      </c>
      <c r="K19" s="12">
        <f t="shared" si="3"/>
        <v>0.0033333333333333335</v>
      </c>
      <c r="L19" s="13">
        <f t="shared" si="4"/>
        <v>0.1716666666666667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17</v>
      </c>
      <c r="C20" s="12">
        <v>5</v>
      </c>
      <c r="D20" s="12">
        <v>30</v>
      </c>
      <c r="E20" s="12">
        <v>10</v>
      </c>
      <c r="F20" s="12">
        <v>3</v>
      </c>
      <c r="G20" s="12">
        <f t="shared" si="2"/>
        <v>6</v>
      </c>
      <c r="H20" s="12">
        <f t="shared" si="0"/>
        <v>13.6</v>
      </c>
      <c r="I20" s="12">
        <f t="shared" si="1"/>
        <v>8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23</v>
      </c>
      <c r="C21" s="12">
        <v>23</v>
      </c>
      <c r="D21" s="12">
        <v>46</v>
      </c>
      <c r="E21" s="12">
        <v>33</v>
      </c>
      <c r="F21" s="12">
        <v>53</v>
      </c>
      <c r="G21" s="12">
        <f t="shared" si="2"/>
        <v>106</v>
      </c>
      <c r="H21" s="12">
        <f>AVERAGE(B21,C21,D21,E21,G21)</f>
        <v>46.2</v>
      </c>
      <c r="I21" s="12">
        <f>AVERAGE(E21,G21)</f>
        <v>69.5</v>
      </c>
      <c r="J21" s="14">
        <v>3300</v>
      </c>
      <c r="K21" s="12">
        <f t="shared" si="3"/>
        <v>0.00030303030303030303</v>
      </c>
      <c r="L21" s="13">
        <f t="shared" si="4"/>
        <v>0.02106060606060606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38">AVERAGE(B22,C22,D22,E22,G22)</f>
        <v>0</v>
      </c>
      <c r="I22" s="12">
        <f aca="true" t="shared" si="6" ref="I22:I38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10</v>
      </c>
      <c r="C25" s="12">
        <v>40</v>
      </c>
      <c r="D25" s="12">
        <v>55</v>
      </c>
      <c r="E25" s="12">
        <v>41</v>
      </c>
      <c r="F25" s="12">
        <v>24</v>
      </c>
      <c r="G25" s="12">
        <f t="shared" si="2"/>
        <v>48</v>
      </c>
      <c r="H25" s="12">
        <f t="shared" si="5"/>
        <v>38.8</v>
      </c>
      <c r="I25" s="12">
        <f t="shared" si="6"/>
        <v>44.5</v>
      </c>
      <c r="J25" s="14">
        <v>5500</v>
      </c>
      <c r="K25" s="12">
        <f t="shared" si="3"/>
        <v>0.0001818181818181818</v>
      </c>
      <c r="L25" s="13">
        <f t="shared" si="4"/>
        <v>0.00809090909090909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300</v>
      </c>
      <c r="K29" s="12">
        <f t="shared" si="3"/>
        <v>0.0033333333333333335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900</v>
      </c>
      <c r="K30" s="12">
        <f t="shared" si="3"/>
        <v>0.0011111111111111111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2">
        <v>700</v>
      </c>
      <c r="K31" s="12">
        <f t="shared" si="3"/>
        <v>0.0014285714285714286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6</v>
      </c>
      <c r="C32" s="12">
        <v>3</v>
      </c>
      <c r="D32" s="12">
        <v>3</v>
      </c>
      <c r="E32" s="12">
        <v>6</v>
      </c>
      <c r="F32" s="12">
        <v>2</v>
      </c>
      <c r="G32" s="12">
        <f t="shared" si="2"/>
        <v>4</v>
      </c>
      <c r="H32" s="12">
        <f t="shared" si="5"/>
        <v>4.4</v>
      </c>
      <c r="I32" s="12">
        <f t="shared" si="6"/>
        <v>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44</v>
      </c>
      <c r="K33" s="12">
        <f>POWER(J33,-1)</f>
        <v>0.022727272727272728</v>
      </c>
      <c r="L33" s="13">
        <f>PRODUCT(I33,K33)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>
        <v>4</v>
      </c>
      <c r="E34" s="12">
        <v>2</v>
      </c>
      <c r="F34" s="12">
        <v>1</v>
      </c>
      <c r="G34" s="12">
        <f t="shared" si="2"/>
        <v>2</v>
      </c>
      <c r="H34" s="12">
        <f t="shared" si="5"/>
        <v>2.6666666666666665</v>
      </c>
      <c r="I34" s="12">
        <f t="shared" si="6"/>
        <v>2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12</v>
      </c>
      <c r="C35" s="12">
        <v>41</v>
      </c>
      <c r="D35" s="12">
        <v>2</v>
      </c>
      <c r="E35" s="12">
        <v>1</v>
      </c>
      <c r="F35" s="12">
        <v>77</v>
      </c>
      <c r="G35" s="12">
        <f t="shared" si="2"/>
        <v>154</v>
      </c>
      <c r="H35" s="12">
        <f t="shared" si="5"/>
        <v>42</v>
      </c>
      <c r="I35" s="12">
        <f t="shared" si="6"/>
        <v>77.5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238</v>
      </c>
      <c r="C36" s="12">
        <v>520</v>
      </c>
      <c r="D36" s="12">
        <v>868</v>
      </c>
      <c r="E36" s="12">
        <v>1139</v>
      </c>
      <c r="F36" s="12">
        <v>725</v>
      </c>
      <c r="G36" s="12">
        <f t="shared" si="2"/>
        <v>1450</v>
      </c>
      <c r="H36" s="12">
        <f t="shared" si="5"/>
        <v>843</v>
      </c>
      <c r="I36" s="12">
        <f t="shared" si="6"/>
        <v>1294.5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48</v>
      </c>
      <c r="C37" s="12">
        <v>58</v>
      </c>
      <c r="D37" s="12">
        <v>87</v>
      </c>
      <c r="E37" s="12">
        <v>110</v>
      </c>
      <c r="F37" s="12">
        <v>68</v>
      </c>
      <c r="G37" s="12">
        <f t="shared" si="2"/>
        <v>136</v>
      </c>
      <c r="H37" s="12">
        <f t="shared" si="5"/>
        <v>87.8</v>
      </c>
      <c r="I37" s="12">
        <f t="shared" si="6"/>
        <v>123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18</v>
      </c>
      <c r="C38" s="12">
        <v>43</v>
      </c>
      <c r="D38" s="12">
        <v>90</v>
      </c>
      <c r="E38" s="12">
        <v>100</v>
      </c>
      <c r="F38" s="12">
        <v>86</v>
      </c>
      <c r="G38" s="12">
        <f t="shared" si="2"/>
        <v>172</v>
      </c>
      <c r="H38" s="12">
        <f t="shared" si="5"/>
        <v>84.6</v>
      </c>
      <c r="I38" s="12">
        <f t="shared" si="6"/>
        <v>136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>SUM(L8:L38)</f>
        <v>1.6975757575757575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 t="s">
        <v>49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47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>
        <v>-0.1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3">
        <f>SUM(L40:L47)</f>
        <v>1.5975757575757574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2002-07-25T12:16:33Z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